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/>
  <mc:AlternateContent xmlns:mc="http://schemas.openxmlformats.org/markup-compatibility/2006">
    <mc:Choice Requires="x15">
      <x15ac:absPath xmlns:x15ac="http://schemas.microsoft.com/office/spreadsheetml/2010/11/ac" url="/Users/cilenemascagna/Downloads/"/>
    </mc:Choice>
  </mc:AlternateContent>
  <xr:revisionPtr revIDLastSave="0" documentId="8_{DC8689F8-A930-3748-82A2-523CCD8782AF}" xr6:coauthVersionLast="47" xr6:coauthVersionMax="47" xr10:uidLastSave="{00000000-0000-0000-0000-000000000000}"/>
  <bookViews>
    <workbookView xWindow="740" yWindow="500" windowWidth="17640" windowHeight="15260" xr2:uid="{00000000-000D-0000-FFFF-FFFF00000000}"/>
  </bookViews>
  <sheets>
    <sheet name="Thyer Worksheet 2015" sheetId="1" r:id="rId1"/>
  </sheets>
  <definedNames>
    <definedName name="_xlnm.Print_Area" localSheetId="0">'Thyer Worksheet 2015'!$A$1:$K$71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G19" i="1"/>
  <c r="G13" i="1"/>
  <c r="E17" i="1" s="1"/>
  <c r="G23" i="1" s="1"/>
  <c r="H29" i="1"/>
  <c r="I42" i="1"/>
  <c r="I50" i="1"/>
  <c r="E25" i="1" l="1"/>
  <c r="H25" i="1" s="1"/>
  <c r="I52" i="1"/>
  <c r="E54" i="1" l="1"/>
  <c r="H67" i="1" s="1"/>
</calcChain>
</file>

<file path=xl/sharedStrings.xml><?xml version="1.0" encoding="utf-8"?>
<sst xmlns="http://schemas.openxmlformats.org/spreadsheetml/2006/main" count="122" uniqueCount="121">
  <si>
    <t>Health</t>
  </si>
  <si>
    <t>Social benefit</t>
  </si>
  <si>
    <t>$</t>
  </si>
  <si>
    <t>QUALITIES : PHYSICAL AND SOCIAL (Q)</t>
  </si>
  <si>
    <t xml:space="preserve">Dead or rapidly dying. </t>
  </si>
  <si>
    <t>Surviving only.  Treatment may help recovery</t>
  </si>
  <si>
    <t>Damaged, diseased  or restricted growth. Treatment will help</t>
  </si>
  <si>
    <t>Normal growth and no recent damage</t>
  </si>
  <si>
    <t>Thriving and no damage</t>
  </si>
  <si>
    <t>Weed species</t>
  </si>
  <si>
    <t>Restricts desirable plants or of little benefit to fauna</t>
  </si>
  <si>
    <t>Beneficial to flora or fauna, provides food source, shelter</t>
  </si>
  <si>
    <t>Remnant species of native vegetation</t>
  </si>
  <si>
    <t>0 - 5 years</t>
  </si>
  <si>
    <t>5 - 20 years</t>
  </si>
  <si>
    <t>20 - 50 years</t>
  </si>
  <si>
    <t>50 - 100 years</t>
  </si>
  <si>
    <t>&gt; 100 years</t>
  </si>
  <si>
    <t>Water required at planting time only</t>
  </si>
  <si>
    <t>Three months maintenance required</t>
  </si>
  <si>
    <t>Soil improvement and two year maint. required</t>
  </si>
  <si>
    <t>Soil improvement, plant protection &amp; ongoing maint. req.</t>
  </si>
  <si>
    <t>Extremely difficult due to pollution, vandalism etc.</t>
  </si>
  <si>
    <t>&gt; 2000 mm/year</t>
  </si>
  <si>
    <t>800-2000 mm/yr</t>
  </si>
  <si>
    <t>400- 800 mm/yr</t>
  </si>
  <si>
    <t>200-400 mm/yr</t>
  </si>
  <si>
    <t>&lt; 200 mm/year</t>
  </si>
  <si>
    <t>Dangerous, or   totally unsuitable   for the site</t>
  </si>
  <si>
    <t>Hazardous, or outgrown most beneficial size</t>
  </si>
  <si>
    <t>No special function   or some problem characteristics</t>
  </si>
  <si>
    <t>Special function; screen, flower, fruit, Landscape feature</t>
  </si>
  <si>
    <t>Ugly and not interesting</t>
  </si>
  <si>
    <t>Attractive or interesting for part    of the year</t>
  </si>
  <si>
    <t>Attractive or interesting in all seasons</t>
  </si>
  <si>
    <t>Superb , appealing specimen</t>
  </si>
  <si>
    <t>Seldom seen</t>
  </si>
  <si>
    <t>Seen frequently by private owners or adjacent residents</t>
  </si>
  <si>
    <t>Seen by neighbour- hood residents or passers by</t>
  </si>
  <si>
    <t>Known locally or seen by many passers by</t>
  </si>
  <si>
    <t>Of local historical importance, or known widely</t>
  </si>
  <si>
    <t>Addition total of Qi. scores</t>
  </si>
  <si>
    <t>Addition total of Qii. scores</t>
  </si>
  <si>
    <t>PLANTING COST (P)</t>
  </si>
  <si>
    <t xml:space="preserve"> Tree No</t>
  </si>
  <si>
    <t xml:space="preserve">LOCATION      </t>
  </si>
  <si>
    <t>SPECIES</t>
  </si>
  <si>
    <t>Age Factor :</t>
  </si>
  <si>
    <t>Score</t>
  </si>
  <si>
    <t xml:space="preserve"> Score</t>
  </si>
  <si>
    <t>Life expectancy beyond present</t>
  </si>
  <si>
    <t>Re-establishment potential of same species on site</t>
  </si>
  <si>
    <t>Rate of growth over first 10 years</t>
  </si>
  <si>
    <t xml:space="preserve">Tree creates ‘Sense of Place’ </t>
  </si>
  <si>
    <t>Social Significance</t>
  </si>
  <si>
    <t xml:space="preserve">TREE VALUE </t>
  </si>
  <si>
    <t>Environmental benefit</t>
  </si>
  <si>
    <t>Form and features</t>
  </si>
  <si>
    <t>Indigenous species being integral part of native ecosystem</t>
  </si>
  <si>
    <t>Ordinary or plain</t>
  </si>
  <si>
    <t xml:space="preserve">                    S  =   </t>
  </si>
  <si>
    <t xml:space="preserve">(age of tree in years) </t>
  </si>
  <si>
    <t xml:space="preserve">                    A  =   </t>
  </si>
  <si>
    <t xml:space="preserve">              $ P   =</t>
  </si>
  <si>
    <t xml:space="preserve">                Q   =</t>
  </si>
  <si>
    <t>SIGNIFICANCE  INDEX (S x A x Q) =</t>
  </si>
  <si>
    <t xml:space="preserve"> =  S x A x Q x P  =</t>
  </si>
  <si>
    <r>
      <t xml:space="preserve">  </t>
    </r>
    <r>
      <rPr>
        <b/>
        <sz val="11"/>
        <rFont val="Arial"/>
        <family val="2"/>
      </rPr>
      <t>+</t>
    </r>
    <r>
      <rPr>
        <sz val="11"/>
        <rFont val="Arial"/>
        <family val="2"/>
      </rPr>
      <t xml:space="preserve">  0</t>
    </r>
    <r>
      <rPr>
        <b/>
        <sz val="11"/>
        <rFont val="Arial"/>
        <family val="2"/>
      </rPr>
      <t>.</t>
    </r>
    <r>
      <rPr>
        <sz val="11"/>
        <rFont val="Arial"/>
        <family val="2"/>
      </rPr>
      <t>5   =</t>
    </r>
  </si>
  <si>
    <t>Physical and Social Qualities Factor   =   Qi.  +  Qii =</t>
  </si>
  <si>
    <r>
      <t xml:space="preserve">             </t>
    </r>
    <r>
      <rPr>
        <sz val="11"/>
        <rFont val="Arial"/>
        <family val="2"/>
      </rPr>
      <t xml:space="preserve"> 0</t>
    </r>
    <r>
      <rPr>
        <b/>
        <sz val="11"/>
        <rFont val="Arial"/>
        <family val="2"/>
      </rPr>
      <t>.</t>
    </r>
    <r>
      <rPr>
        <sz val="11"/>
        <rFont val="Arial"/>
        <family val="2"/>
      </rPr>
      <t xml:space="preserve">02  </t>
    </r>
    <r>
      <rPr>
        <b/>
        <sz val="11"/>
        <rFont val="Arial"/>
        <family val="2"/>
      </rPr>
      <t>x</t>
    </r>
  </si>
  <si>
    <t>1.   DBH  cm  (Diam  at 1.4 m hgt)</t>
  </si>
  <si>
    <t>2.   Height of tree  m</t>
  </si>
  <si>
    <t>3.   Height below crown  m</t>
  </si>
  <si>
    <t>4.  Depth of  crown  m</t>
  </si>
  <si>
    <t>5.  Dripline diameter  m</t>
  </si>
  <si>
    <t>6.  Aver Width of crown  m</t>
  </si>
  <si>
    <t xml:space="preserve">ii. Height  m  </t>
  </si>
  <si>
    <t xml:space="preserve">iii. Dripline  m  </t>
  </si>
  <si>
    <r>
      <t>7.  Side view Area of crown  m</t>
    </r>
    <r>
      <rPr>
        <sz val="10"/>
        <rFont val="Calibri"/>
        <family val="2"/>
      </rPr>
      <t>²</t>
    </r>
  </si>
  <si>
    <r>
      <rPr>
        <b/>
        <sz val="10"/>
        <rFont val="Arial"/>
        <family val="2"/>
      </rPr>
      <t xml:space="preserve">            i.  Girth  m  </t>
    </r>
    <r>
      <rPr>
        <sz val="10"/>
        <rFont val="Arial"/>
        <family val="2"/>
      </rPr>
      <t xml:space="preserve">  </t>
    </r>
  </si>
  <si>
    <r>
      <t>iv. Crown side area m</t>
    </r>
    <r>
      <rPr>
        <b/>
        <sz val="10"/>
        <rFont val="Calibri"/>
        <family val="2"/>
      </rPr>
      <t>²</t>
    </r>
    <r>
      <rPr>
        <b/>
        <sz val="10"/>
        <rFont val="Arial"/>
        <family val="2"/>
      </rPr>
      <t xml:space="preserve">  (4. x 6.) </t>
    </r>
  </si>
  <si>
    <t xml:space="preserve"> i. + ii. + iii. + iv.  =</t>
  </si>
  <si>
    <r>
      <t>SIZE FACTOR  (S)</t>
    </r>
    <r>
      <rPr>
        <b/>
        <sz val="10"/>
        <rFont val="Arial"/>
        <family val="2"/>
      </rPr>
      <t xml:space="preserve">      </t>
    </r>
    <r>
      <rPr>
        <sz val="10"/>
        <rFont val="Arial"/>
        <family val="2"/>
      </rPr>
      <t xml:space="preserve"> </t>
    </r>
  </si>
  <si>
    <t xml:space="preserve">Note for Hedges or Groups: use Aver tree Height, Side view Area and Dripline of total crown, addition of girths of all trunks  </t>
  </si>
  <si>
    <t>AGE FACTOR  (A)</t>
  </si>
  <si>
    <t>Vic</t>
  </si>
  <si>
    <t>Inflation Calculator for Calendar, Financial and Qtrly periods</t>
  </si>
  <si>
    <t xml:space="preserve">Reserve Bank of Australian  (RBA) online Inflation Calculator:    </t>
  </si>
  <si>
    <r>
      <t>Qi.  Physical</t>
    </r>
    <r>
      <rPr>
        <sz val="10"/>
        <rFont val="Arial"/>
        <family val="2"/>
      </rPr>
      <t xml:space="preserve">. </t>
    </r>
  </si>
  <si>
    <t>Enter appropriate scores from table header.  May score between values.</t>
  </si>
  <si>
    <r>
      <t>Qii.  Social</t>
    </r>
    <r>
      <rPr>
        <sz val="10"/>
        <rFont val="Arial"/>
        <family val="2"/>
      </rPr>
      <t xml:space="preserve">. </t>
    </r>
  </si>
  <si>
    <t>Enter appropriate scores from table header.  May score between values, and above 16 for Social Significance.</t>
  </si>
  <si>
    <t xml:space="preserve">Landscape industry $ rate to supply &amp; plant a 5 litre tree on local projects in location:      </t>
  </si>
  <si>
    <t>June 2021</t>
  </si>
  <si>
    <t xml:space="preserve">5 litre plant in bed (10-20 plants, excl GST)$22.00 + 10% in grass area  = </t>
  </si>
  <si>
    <r>
      <t xml:space="preserve">Landscaping Victoria, </t>
    </r>
    <r>
      <rPr>
        <i/>
        <sz val="8"/>
        <color rgb="FF003300"/>
        <rFont val="Calibri"/>
        <family val="2"/>
        <scheme val="minor"/>
      </rPr>
      <t>Rates Volume 6</t>
    </r>
    <r>
      <rPr>
        <sz val="8"/>
        <color rgb="FF003300"/>
        <rFont val="Calibri"/>
        <family val="2"/>
        <scheme val="minor"/>
      </rPr>
      <t>, June 2015</t>
    </r>
    <r>
      <rPr>
        <i/>
        <sz val="8"/>
        <color rgb="FF003300"/>
        <rFont val="Calibri"/>
        <family val="2"/>
        <scheme val="minor"/>
      </rPr>
      <t>:</t>
    </r>
    <r>
      <rPr>
        <sz val="8"/>
        <color rgb="FF003300"/>
        <rFont val="Calibri"/>
        <family val="2"/>
        <scheme val="minor"/>
      </rPr>
      <t xml:space="preserve"> 200 mm planting in beds (&lt; 50 plants, excl GST)  = </t>
    </r>
  </si>
  <si>
    <t>Size Factor:</t>
  </si>
  <si>
    <r>
      <t xml:space="preserve"> </t>
    </r>
    <r>
      <rPr>
        <sz val="8"/>
        <color indexed="12"/>
        <rFont val="Arial"/>
        <family val="2"/>
      </rPr>
      <t>If any score is zero, total the previous scores only and proceed to Qii.</t>
    </r>
  </si>
  <si>
    <r>
      <t xml:space="preserve"> </t>
    </r>
    <r>
      <rPr>
        <sz val="8"/>
        <color indexed="12"/>
        <rFont val="Arial"/>
        <family val="2"/>
      </rPr>
      <t>If any score is zero, total the previous scores only and proceed to Planting Cost.</t>
    </r>
  </si>
  <si>
    <t>Measures:</t>
  </si>
  <si>
    <r>
      <t xml:space="preserve"> </t>
    </r>
    <r>
      <rPr>
        <b/>
        <sz val="11"/>
        <rFont val="Arial"/>
        <family val="2"/>
      </rPr>
      <t>÷</t>
    </r>
    <r>
      <rPr>
        <sz val="11"/>
        <rFont val="Arial"/>
        <family val="2"/>
      </rPr>
      <t xml:space="preserve"> (10 + iv /100 ) = </t>
    </r>
  </si>
  <si>
    <t xml:space="preserve">© 1985 Peter Thyer.  Rev  2000,   2015  layout.   </t>
  </si>
  <si>
    <r>
      <t xml:space="preserve">THYER TREE VALUATION WORKSHEET  2015 </t>
    </r>
    <r>
      <rPr>
        <b/>
        <sz val="10"/>
        <rFont val="Arial"/>
        <family val="2"/>
      </rPr>
      <t xml:space="preserve">      </t>
    </r>
  </si>
  <si>
    <t>Plane tree</t>
  </si>
  <si>
    <t>Large healthy tree shading childrens playground</t>
  </si>
  <si>
    <t>Suburban park, Mid-ring suburb, Melbourne, Victoria</t>
  </si>
  <si>
    <r>
      <t xml:space="preserve">Landscape NSW &amp; ACT Ltd, Ed 14 Dec 2010 </t>
    </r>
    <r>
      <rPr>
        <i/>
        <sz val="8"/>
        <color rgb="FF003300"/>
        <rFont val="Calibri"/>
        <family val="2"/>
        <scheme val="minor"/>
      </rPr>
      <t>Guideline Schedule of Rates.</t>
    </r>
    <r>
      <rPr>
        <sz val="8"/>
        <color rgb="FF003300"/>
        <rFont val="Calibri"/>
        <family val="2"/>
        <scheme val="minor"/>
      </rPr>
      <t xml:space="preserve"> (Later LNA rates were split into Commercial and Domestic, and  "Cost" not "Charge out")</t>
    </r>
  </si>
  <si>
    <t xml:space="preserve">With CPI adjustment to Date :     </t>
  </si>
  <si>
    <t>NOTES</t>
  </si>
  <si>
    <t xml:space="preserve">  Date</t>
  </si>
  <si>
    <t xml:space="preserve">  Valuer</t>
  </si>
  <si>
    <t xml:space="preserve">Enter data in the </t>
  </si>
  <si>
    <t>Do not change the</t>
  </si>
  <si>
    <t xml:space="preserve">  Yellow Cells</t>
  </si>
  <si>
    <t xml:space="preserve">  Green Cells</t>
  </si>
  <si>
    <t>(Financial Quarter)</t>
  </si>
  <si>
    <r>
      <rPr>
        <sz val="9"/>
        <color rgb="FF003300"/>
        <rFont val="Arial"/>
        <family val="2"/>
      </rPr>
      <t>NSW &amp; ACT</t>
    </r>
    <r>
      <rPr>
        <sz val="10"/>
        <color rgb="FF003300"/>
        <rFont val="Arial"/>
        <family val="2"/>
      </rPr>
      <t xml:space="preserve">  $ P =  </t>
    </r>
  </si>
  <si>
    <r>
      <rPr>
        <sz val="9"/>
        <color rgb="FF003300"/>
        <rFont val="Arial"/>
        <family val="2"/>
      </rPr>
      <t>Victoria</t>
    </r>
    <r>
      <rPr>
        <sz val="10"/>
        <color rgb="FF003300"/>
        <rFont val="Arial"/>
        <family val="2"/>
      </rPr>
      <t xml:space="preserve">         $ P =</t>
    </r>
  </si>
  <si>
    <r>
      <t xml:space="preserve"> 24.20  </t>
    </r>
    <r>
      <rPr>
        <sz val="8"/>
        <color rgb="FFFF0000"/>
        <rFont val="Arial"/>
        <family val="2"/>
      </rPr>
      <t>(Dec 2010</t>
    </r>
    <r>
      <rPr>
        <sz val="10"/>
        <color rgb="FFFF0000"/>
        <rFont val="Arial"/>
        <family val="2"/>
      </rPr>
      <t>)</t>
    </r>
  </si>
  <si>
    <r>
      <t xml:space="preserve"> 30.00  </t>
    </r>
    <r>
      <rPr>
        <sz val="8"/>
        <color rgb="FFFF0000"/>
        <rFont val="Arial"/>
        <family val="2"/>
      </rPr>
      <t>(June 2015</t>
    </r>
    <r>
      <rPr>
        <sz val="10"/>
        <color rgb="FFFF0000"/>
        <rFont val="Arial"/>
        <family val="2"/>
      </rPr>
      <t>)</t>
    </r>
  </si>
  <si>
    <t>The following published "Charge-out" rates for NSW, ACT and Victoria are recommended, to be updated by CPI as required.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</si>
</sst>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.00;[Red]\-&quot;$&quot;#,##0.00"/>
    <numFmt numFmtId="165" formatCode="_(* #,##0_);_(* \(#,##0\);_(* &quot;-&quot;??_);_(@_)"/>
    <numFmt numFmtId="166" formatCode="0.0"/>
  </numFmts>
  <fonts count="4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10"/>
      <color indexed="57"/>
      <name val="Arial"/>
      <family val="2"/>
    </font>
    <font>
      <sz val="9"/>
      <name val="Arial"/>
      <family val="2"/>
    </font>
    <font>
      <sz val="10"/>
      <color indexed="13"/>
      <name val="Arial"/>
      <family val="2"/>
    </font>
    <font>
      <sz val="14"/>
      <color indexed="11"/>
      <name val="Arial"/>
      <family val="2"/>
    </font>
    <font>
      <sz val="12"/>
      <color indexed="11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11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17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6"/>
      <color indexed="10"/>
      <name val="Arial"/>
      <family val="2"/>
    </font>
    <font>
      <b/>
      <sz val="16"/>
      <name val="Arial"/>
      <family val="2"/>
    </font>
    <font>
      <sz val="8"/>
      <color indexed="17"/>
      <name val="Arial"/>
      <family val="2"/>
    </font>
    <font>
      <b/>
      <sz val="14"/>
      <color indexed="10"/>
      <name val="Arial"/>
      <family val="2"/>
    </font>
    <font>
      <b/>
      <sz val="12"/>
      <color rgb="FFFF000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4"/>
      <color rgb="FF003300"/>
      <name val="Arial"/>
      <family val="2"/>
    </font>
    <font>
      <sz val="11"/>
      <color rgb="FF003300"/>
      <name val="Arial"/>
      <family val="2"/>
    </font>
    <font>
      <b/>
      <sz val="12"/>
      <color rgb="FF003300"/>
      <name val="Arial"/>
      <family val="2"/>
    </font>
    <font>
      <b/>
      <sz val="10"/>
      <color rgb="FF003300"/>
      <name val="Arial"/>
      <family val="2"/>
    </font>
    <font>
      <sz val="9"/>
      <color rgb="FF003300"/>
      <name val="Arial"/>
      <family val="2"/>
    </font>
    <font>
      <sz val="10"/>
      <color rgb="FF00330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8"/>
      <color rgb="FF003300"/>
      <name val="Arial"/>
      <family val="2"/>
    </font>
    <font>
      <sz val="8"/>
      <color rgb="FF003300"/>
      <name val="Calibri"/>
      <family val="2"/>
      <scheme val="minor"/>
    </font>
    <font>
      <i/>
      <sz val="8"/>
      <color rgb="FF003300"/>
      <name val="Calibri"/>
      <family val="2"/>
      <scheme val="minor"/>
    </font>
    <font>
      <sz val="10"/>
      <color rgb="FFFF0000"/>
      <name val="Arial"/>
      <family val="2"/>
    </font>
    <font>
      <sz val="8"/>
      <color indexed="12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14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49" fontId="2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Border="1"/>
    <xf numFmtId="0" fontId="8" fillId="0" borderId="6" xfId="0" applyFont="1" applyBorder="1" applyProtection="1">
      <protection locked="0"/>
    </xf>
    <xf numFmtId="0" fontId="8" fillId="0" borderId="6" xfId="0" applyFont="1" applyBorder="1" applyAlignment="1" applyProtection="1">
      <alignment horizontal="right"/>
      <protection locked="0"/>
    </xf>
    <xf numFmtId="0" fontId="15" fillId="0" borderId="0" xfId="0" applyFont="1" applyBorder="1" applyProtection="1">
      <protection locked="0"/>
    </xf>
    <xf numFmtId="0" fontId="32" fillId="2" borderId="1" xfId="0" applyFont="1" applyFill="1" applyBorder="1" applyAlignment="1" applyProtection="1">
      <alignment horizontal="center"/>
      <protection locked="0"/>
    </xf>
    <xf numFmtId="166" fontId="33" fillId="2" borderId="1" xfId="0" applyNumberFormat="1" applyFont="1" applyFill="1" applyBorder="1" applyAlignment="1" applyProtection="1">
      <alignment horizontal="center"/>
      <protection locked="0"/>
    </xf>
    <xf numFmtId="2" fontId="34" fillId="2" borderId="1" xfId="0" applyNumberFormat="1" applyFont="1" applyFill="1" applyBorder="1" applyAlignment="1" applyProtection="1">
      <alignment horizontal="right"/>
      <protection locked="0"/>
    </xf>
    <xf numFmtId="0" fontId="32" fillId="2" borderId="1" xfId="0" applyFont="1" applyFill="1" applyBorder="1" applyAlignment="1" applyProtection="1">
      <alignment horizontal="center" vertical="center"/>
      <protection locked="0"/>
    </xf>
    <xf numFmtId="0" fontId="45" fillId="0" borderId="0" xfId="0" applyFont="1" applyBorder="1" applyAlignment="1" applyProtection="1">
      <alignment horizontal="right" vertical="center"/>
      <protection locked="0"/>
    </xf>
    <xf numFmtId="0" fontId="37" fillId="2" borderId="7" xfId="0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5" fillId="0" borderId="4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0" xfId="0" applyBorder="1" applyAlignment="1" applyProtection="1">
      <alignment horizontal="left" indent="4"/>
      <protection locked="0"/>
    </xf>
    <xf numFmtId="0" fontId="0" fillId="0" borderId="6" xfId="0" applyBorder="1" applyProtection="1">
      <protection locked="0"/>
    </xf>
    <xf numFmtId="0" fontId="46" fillId="0" borderId="0" xfId="0" applyFont="1" applyBorder="1" applyAlignment="1" applyProtection="1">
      <alignment horizontal="right"/>
      <protection locked="0"/>
    </xf>
    <xf numFmtId="0" fontId="46" fillId="2" borderId="0" xfId="0" applyFont="1" applyFill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 indent="4"/>
      <protection locked="0"/>
    </xf>
    <xf numFmtId="0" fontId="0" fillId="0" borderId="0" xfId="0" applyBorder="1" applyProtection="1">
      <protection locked="0"/>
    </xf>
    <xf numFmtId="0" fontId="5" fillId="0" borderId="0" xfId="0" applyFont="1" applyAlignment="1" applyProtection="1">
      <alignment horizontal="left" indent="4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7" fillId="2" borderId="0" xfId="0" applyFont="1" applyFill="1" applyBorder="1" applyAlignment="1" applyProtection="1">
      <protection locked="0"/>
    </xf>
    <xf numFmtId="0" fontId="37" fillId="2" borderId="6" xfId="0" applyFont="1" applyFill="1" applyBorder="1" applyAlignment="1" applyProtection="1">
      <protection locked="0"/>
    </xf>
    <xf numFmtId="0" fontId="1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33" fillId="0" borderId="0" xfId="0" applyFo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0" fontId="24" fillId="0" borderId="0" xfId="0" applyFont="1" applyBorder="1" applyAlignment="1" applyProtection="1">
      <alignment horizontal="right"/>
      <protection locked="0"/>
    </xf>
    <xf numFmtId="0" fontId="12" fillId="0" borderId="0" xfId="0" applyFont="1" applyBorder="1" applyAlignment="1" applyProtection="1">
      <alignment horizontal="right"/>
      <protection locked="0"/>
    </xf>
    <xf numFmtId="0" fontId="20" fillId="0" borderId="0" xfId="0" applyFont="1" applyProtection="1">
      <protection locked="0"/>
    </xf>
    <xf numFmtId="0" fontId="12" fillId="0" borderId="0" xfId="0" applyFont="1" applyFill="1" applyBorder="1" applyAlignment="1" applyProtection="1">
      <alignment horizontal="right"/>
      <protection locked="0"/>
    </xf>
    <xf numFmtId="0" fontId="17" fillId="0" borderId="0" xfId="0" applyFont="1" applyFill="1" applyBorder="1" applyAlignment="1" applyProtection="1">
      <alignment horizontal="right"/>
      <protection locked="0"/>
    </xf>
    <xf numFmtId="2" fontId="4" fillId="0" borderId="0" xfId="0" applyNumberFormat="1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right"/>
      <protection locked="0"/>
    </xf>
    <xf numFmtId="0" fontId="13" fillId="0" borderId="0" xfId="0" applyFont="1" applyBorder="1" applyAlignment="1" applyProtection="1">
      <alignment horizontal="center"/>
      <protection locked="0"/>
    </xf>
    <xf numFmtId="2" fontId="9" fillId="0" borderId="0" xfId="0" applyNumberFormat="1" applyFont="1" applyBorder="1" applyProtection="1">
      <protection locked="0"/>
    </xf>
    <xf numFmtId="0" fontId="20" fillId="0" borderId="0" xfId="0" applyFont="1" applyBorder="1" applyProtection="1">
      <protection locked="0"/>
    </xf>
    <xf numFmtId="0" fontId="22" fillId="0" borderId="0" xfId="0" applyFont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2" fontId="11" fillId="0" borderId="0" xfId="0" applyNumberFormat="1" applyFont="1" applyBorder="1" applyProtection="1">
      <protection locked="0"/>
    </xf>
    <xf numFmtId="2" fontId="28" fillId="0" borderId="0" xfId="0" applyNumberFormat="1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3" fillId="0" borderId="0" xfId="0" applyFont="1" applyBorder="1" applyProtection="1">
      <protection locked="0"/>
    </xf>
    <xf numFmtId="0" fontId="17" fillId="0" borderId="0" xfId="0" applyFont="1" applyBorder="1" applyProtection="1">
      <protection locked="0"/>
    </xf>
    <xf numFmtId="0" fontId="44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7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vertical="center" wrapText="1"/>
      <protection locked="0"/>
    </xf>
    <xf numFmtId="49" fontId="2" fillId="0" borderId="7" xfId="0" applyNumberFormat="1" applyFont="1" applyBorder="1" applyAlignment="1" applyProtection="1">
      <alignment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7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4" fillId="0" borderId="6" xfId="0" applyFont="1" applyBorder="1" applyProtection="1">
      <protection locked="0"/>
    </xf>
    <xf numFmtId="1" fontId="4" fillId="0" borderId="6" xfId="0" applyNumberFormat="1" applyFont="1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2" fillId="0" borderId="7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10" fillId="0" borderId="6" xfId="0" applyFont="1" applyBorder="1" applyProtection="1">
      <protection locked="0"/>
    </xf>
    <xf numFmtId="0" fontId="22" fillId="0" borderId="0" xfId="0" applyFont="1" applyBorder="1" applyAlignment="1" applyProtection="1">
      <alignment horizontal="left"/>
      <protection locked="0"/>
    </xf>
    <xf numFmtId="1" fontId="11" fillId="0" borderId="6" xfId="0" applyNumberFormat="1" applyFont="1" applyBorder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43" fontId="0" fillId="0" borderId="0" xfId="1" applyFont="1" applyBorder="1" applyProtection="1">
      <protection locked="0"/>
    </xf>
    <xf numFmtId="0" fontId="41" fillId="0" borderId="0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35" fillId="2" borderId="1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right"/>
      <protection locked="0"/>
    </xf>
    <xf numFmtId="49" fontId="37" fillId="2" borderId="1" xfId="0" applyNumberFormat="1" applyFont="1" applyFill="1" applyBorder="1" applyAlignment="1" applyProtection="1">
      <alignment horizontal="center"/>
      <protection locked="0"/>
    </xf>
    <xf numFmtId="0" fontId="46" fillId="0" borderId="0" xfId="0" applyFont="1" applyBorder="1" applyAlignment="1" applyProtection="1">
      <alignment horizontal="left"/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40" fillId="0" borderId="0" xfId="0" applyFont="1" applyBorder="1" applyProtection="1">
      <protection locked="0"/>
    </xf>
    <xf numFmtId="0" fontId="40" fillId="0" borderId="0" xfId="0" applyFont="1" applyBorder="1" applyAlignment="1" applyProtection="1">
      <alignment horizontal="center"/>
      <protection locked="0"/>
    </xf>
    <xf numFmtId="0" fontId="41" fillId="0" borderId="0" xfId="0" applyFont="1" applyBorder="1" applyAlignment="1" applyProtection="1">
      <alignment horizontal="right"/>
      <protection locked="0"/>
    </xf>
    <xf numFmtId="0" fontId="36" fillId="0" borderId="0" xfId="0" applyFont="1" applyAlignment="1" applyProtection="1">
      <alignment horizontal="left"/>
      <protection locked="0"/>
    </xf>
    <xf numFmtId="0" fontId="39" fillId="0" borderId="0" xfId="2" applyFont="1" applyAlignment="1" applyProtection="1">
      <protection locked="0"/>
    </xf>
    <xf numFmtId="0" fontId="27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26" fillId="0" borderId="0" xfId="0" applyFont="1" applyBorder="1" applyAlignment="1" applyProtection="1">
      <alignment horizontal="right"/>
      <protection locked="0"/>
    </xf>
    <xf numFmtId="0" fontId="0" fillId="0" borderId="0" xfId="0" applyBorder="1" applyAlignment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164" fontId="5" fillId="0" borderId="9" xfId="0" applyNumberFormat="1" applyFont="1" applyBorder="1" applyProtection="1">
      <protection locked="0"/>
    </xf>
    <xf numFmtId="0" fontId="0" fillId="0" borderId="10" xfId="0" applyBorder="1" applyProtection="1">
      <protection locked="0"/>
    </xf>
    <xf numFmtId="49" fontId="46" fillId="3" borderId="0" xfId="0" applyNumberFormat="1" applyFont="1" applyFill="1" applyBorder="1" applyAlignment="1" applyProtection="1">
      <alignment horizontal="left"/>
    </xf>
    <xf numFmtId="2" fontId="11" fillId="3" borderId="1" xfId="0" applyNumberFormat="1" applyFont="1" applyFill="1" applyBorder="1" applyAlignment="1" applyProtection="1">
      <alignment horizontal="center"/>
    </xf>
    <xf numFmtId="2" fontId="29" fillId="3" borderId="1" xfId="0" applyNumberFormat="1" applyFont="1" applyFill="1" applyBorder="1" applyAlignment="1" applyProtection="1">
      <alignment horizontal="center"/>
    </xf>
    <xf numFmtId="166" fontId="29" fillId="3" borderId="1" xfId="0" applyNumberFormat="1" applyFont="1" applyFill="1" applyBorder="1" applyAlignment="1" applyProtection="1">
      <alignment horizontal="center"/>
    </xf>
    <xf numFmtId="2" fontId="28" fillId="3" borderId="1" xfId="0" applyNumberFormat="1" applyFont="1" applyFill="1" applyBorder="1" applyAlignment="1" applyProtection="1">
      <alignment horizontal="right"/>
    </xf>
    <xf numFmtId="2" fontId="11" fillId="3" borderId="1" xfId="0" applyNumberFormat="1" applyFont="1" applyFill="1" applyBorder="1" applyProtection="1"/>
    <xf numFmtId="166" fontId="14" fillId="3" borderId="1" xfId="0" applyNumberFormat="1" applyFont="1" applyFill="1" applyBorder="1" applyAlignment="1" applyProtection="1">
      <alignment horizontal="center"/>
    </xf>
    <xf numFmtId="166" fontId="10" fillId="3" borderId="1" xfId="0" applyNumberFormat="1" applyFont="1" applyFill="1" applyBorder="1" applyAlignment="1" applyProtection="1">
      <alignment horizontal="right"/>
    </xf>
    <xf numFmtId="166" fontId="10" fillId="3" borderId="1" xfId="0" applyNumberFormat="1" applyFont="1" applyFill="1" applyBorder="1" applyProtection="1"/>
    <xf numFmtId="166" fontId="28" fillId="3" borderId="1" xfId="0" applyNumberFormat="1" applyFont="1" applyFill="1" applyBorder="1" applyAlignment="1" applyProtection="1">
      <alignment horizontal="right"/>
    </xf>
    <xf numFmtId="1" fontId="10" fillId="3" borderId="11" xfId="0" applyNumberFormat="1" applyFont="1" applyFill="1" applyBorder="1" applyAlignment="1" applyProtection="1">
      <alignment horizontal="center"/>
    </xf>
    <xf numFmtId="0" fontId="37" fillId="3" borderId="1" xfId="0" applyFont="1" applyFill="1" applyBorder="1" applyAlignment="1" applyProtection="1">
      <alignment horizontal="right"/>
    </xf>
    <xf numFmtId="49" fontId="43" fillId="3" borderId="1" xfId="0" applyNumberFormat="1" applyFont="1" applyFill="1" applyBorder="1" applyAlignment="1" applyProtection="1">
      <alignment horizontal="left"/>
    </xf>
    <xf numFmtId="0" fontId="12" fillId="0" borderId="0" xfId="0" applyFont="1" applyBorder="1" applyProtection="1"/>
    <xf numFmtId="0" fontId="3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7" fillId="2" borderId="8" xfId="0" applyFont="1" applyFill="1" applyBorder="1" applyAlignment="1" applyProtection="1">
      <protection locked="0"/>
    </xf>
    <xf numFmtId="0" fontId="37" fillId="2" borderId="9" xfId="0" applyFont="1" applyFill="1" applyBorder="1" applyAlignment="1" applyProtection="1">
      <protection locked="0"/>
    </xf>
    <xf numFmtId="0" fontId="37" fillId="2" borderId="10" xfId="0" applyFont="1" applyFill="1" applyBorder="1" applyAlignment="1" applyProtection="1">
      <protection locked="0"/>
    </xf>
    <xf numFmtId="165" fontId="25" fillId="3" borderId="2" xfId="1" applyNumberFormat="1" applyFont="1" applyFill="1" applyBorder="1" applyAlignment="1" applyProtection="1">
      <alignment horizontal="right"/>
    </xf>
    <xf numFmtId="0" fontId="0" fillId="0" borderId="11" xfId="0" applyBorder="1" applyAlignment="1" applyProtection="1"/>
    <xf numFmtId="0" fontId="37" fillId="2" borderId="3" xfId="0" applyFont="1" applyFill="1" applyBorder="1" applyAlignment="1" applyProtection="1">
      <alignment horizontal="center"/>
      <protection locked="0"/>
    </xf>
    <xf numFmtId="0" fontId="37" fillId="2" borderId="5" xfId="0" applyFont="1" applyFill="1" applyBorder="1" applyAlignment="1" applyProtection="1">
      <alignment horizontal="center"/>
      <protection locked="0"/>
    </xf>
    <xf numFmtId="49" fontId="37" fillId="2" borderId="7" xfId="0" applyNumberFormat="1" applyFont="1" applyFill="1" applyBorder="1" applyAlignment="1" applyProtection="1">
      <alignment horizontal="center"/>
      <protection locked="0"/>
    </xf>
    <xf numFmtId="0" fontId="37" fillId="2" borderId="6" xfId="0" applyFont="1" applyFill="1" applyBorder="1" applyAlignment="1" applyProtection="1">
      <alignment horizontal="center"/>
      <protection locked="0"/>
    </xf>
    <xf numFmtId="0" fontId="37" fillId="2" borderId="8" xfId="0" applyFont="1" applyFill="1" applyBorder="1" applyAlignment="1" applyProtection="1">
      <alignment horizontal="center"/>
      <protection locked="0"/>
    </xf>
    <xf numFmtId="0" fontId="37" fillId="2" borderId="10" xfId="0" applyFont="1" applyFill="1" applyBorder="1" applyAlignment="1" applyProtection="1">
      <alignment horizontal="center"/>
      <protection locked="0"/>
    </xf>
    <xf numFmtId="0" fontId="37" fillId="2" borderId="3" xfId="0" applyFont="1" applyFill="1" applyBorder="1" applyAlignment="1" applyProtection="1">
      <protection locked="0"/>
    </xf>
    <xf numFmtId="0" fontId="37" fillId="2" borderId="4" xfId="0" applyFont="1" applyFill="1" applyBorder="1" applyAlignment="1" applyProtection="1">
      <protection locked="0"/>
    </xf>
    <xf numFmtId="0" fontId="37" fillId="2" borderId="5" xfId="0" applyFont="1" applyFill="1" applyBorder="1" applyAlignment="1" applyProtection="1"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CCFFCC"/>
      <color rgb="FFFFFFCC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93051</xdr:colOff>
      <xdr:row>6</xdr:row>
      <xdr:rowOff>21832</xdr:rowOff>
    </xdr:from>
    <xdr:to>
      <xdr:col>9</xdr:col>
      <xdr:colOff>197826</xdr:colOff>
      <xdr:row>22</xdr:row>
      <xdr:rowOff>151350</xdr:rowOff>
    </xdr:to>
    <xdr:pic>
      <xdr:nvPicPr>
        <xdr:cNvPr id="1042" name="Picture 18">
          <a:extLst>
            <a:ext uri="{FF2B5EF4-FFF2-40B4-BE49-F238E27FC236}">
              <a16:creationId xmlns:a16="http://schemas.microsoft.com/office/drawing/2014/main" id="{8DE8BB10-58E9-A2A4-D1D8-514EDDB1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866666" y="879082"/>
          <a:ext cx="1841256" cy="2283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ba.gov.au/calculat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1"/>
  <sheetViews>
    <sheetView tabSelected="1" view="pageBreakPreview" zoomScale="130" zoomScaleNormal="100" zoomScaleSheetLayoutView="130" workbookViewId="0">
      <selection activeCell="E19" sqref="E19"/>
    </sheetView>
  </sheetViews>
  <sheetFormatPr baseColWidth="10" defaultColWidth="8.83203125" defaultRowHeight="13" x14ac:dyDescent="0.15"/>
  <cols>
    <col min="1" max="1" width="1.6640625" customWidth="1"/>
    <col min="2" max="2" width="1.5" customWidth="1"/>
    <col min="3" max="3" width="16" customWidth="1"/>
    <col min="4" max="4" width="17" customWidth="1"/>
    <col min="5" max="5" width="16.5" customWidth="1"/>
    <col min="6" max="6" width="17.5" customWidth="1"/>
    <col min="7" max="7" width="16.33203125" customWidth="1"/>
    <col min="8" max="8" width="17.1640625" customWidth="1"/>
    <col min="9" max="9" width="8.83203125" customWidth="1"/>
    <col min="10" max="10" width="3.83203125" customWidth="1"/>
    <col min="11" max="11" width="1.6640625" customWidth="1"/>
  </cols>
  <sheetData>
    <row r="1" spans="1:11" ht="6" customHeight="1" x14ac:dyDescent="0.15">
      <c r="A1" s="17"/>
      <c r="B1" s="17"/>
      <c r="C1" s="17"/>
      <c r="D1" s="17"/>
      <c r="E1" s="17"/>
      <c r="F1" s="17"/>
      <c r="G1" s="18"/>
      <c r="H1" s="17"/>
      <c r="I1" s="17"/>
      <c r="J1" s="17"/>
      <c r="K1" s="17"/>
    </row>
    <row r="2" spans="1:11" ht="6" customHeight="1" x14ac:dyDescent="0.15">
      <c r="A2" s="17"/>
      <c r="B2" s="19"/>
      <c r="C2" s="20"/>
      <c r="D2" s="20"/>
      <c r="E2" s="20"/>
      <c r="F2" s="20"/>
      <c r="G2" s="21"/>
      <c r="H2" s="20"/>
      <c r="I2" s="20"/>
      <c r="J2" s="22"/>
      <c r="K2" s="17"/>
    </row>
    <row r="3" spans="1:11" ht="21.75" customHeight="1" x14ac:dyDescent="0.15">
      <c r="A3" s="17"/>
      <c r="B3" s="23"/>
      <c r="C3" s="124" t="s">
        <v>102</v>
      </c>
      <c r="D3" s="125"/>
      <c r="E3" s="125"/>
      <c r="F3" s="125"/>
      <c r="G3" s="24" t="s">
        <v>44</v>
      </c>
      <c r="H3" s="131">
        <v>1</v>
      </c>
      <c r="I3" s="132"/>
      <c r="J3" s="25"/>
      <c r="K3" s="17"/>
    </row>
    <row r="4" spans="1:11" x14ac:dyDescent="0.15">
      <c r="A4" s="17"/>
      <c r="B4" s="23"/>
      <c r="C4" s="26" t="s">
        <v>111</v>
      </c>
      <c r="D4" s="27" t="s">
        <v>114</v>
      </c>
      <c r="E4" s="26" t="s">
        <v>112</v>
      </c>
      <c r="F4" s="110" t="s">
        <v>113</v>
      </c>
      <c r="G4" s="28" t="s">
        <v>109</v>
      </c>
      <c r="H4" s="133" t="s">
        <v>93</v>
      </c>
      <c r="I4" s="134"/>
      <c r="J4" s="25"/>
      <c r="K4" s="17"/>
    </row>
    <row r="5" spans="1:11" ht="12.75" customHeight="1" x14ac:dyDescent="0.15">
      <c r="A5" s="17"/>
      <c r="B5" s="23"/>
      <c r="C5" s="17"/>
      <c r="D5" s="17"/>
      <c r="E5" s="17"/>
      <c r="F5" s="17"/>
      <c r="G5" s="28" t="s">
        <v>110</v>
      </c>
      <c r="H5" s="135"/>
      <c r="I5" s="136"/>
      <c r="J5" s="25"/>
      <c r="K5" s="17"/>
    </row>
    <row r="6" spans="1:11" ht="12.75" customHeight="1" x14ac:dyDescent="0.15">
      <c r="A6" s="17"/>
      <c r="B6" s="23"/>
      <c r="C6" s="29" t="s">
        <v>45</v>
      </c>
      <c r="D6" s="137" t="s">
        <v>105</v>
      </c>
      <c r="E6" s="138"/>
      <c r="F6" s="139"/>
      <c r="G6" s="30"/>
      <c r="H6" s="17"/>
      <c r="I6" s="31"/>
      <c r="J6" s="25"/>
      <c r="K6" s="17"/>
    </row>
    <row r="7" spans="1:11" ht="12.75" customHeight="1" x14ac:dyDescent="0.15">
      <c r="A7" s="17"/>
      <c r="B7" s="23"/>
      <c r="C7" s="29" t="s">
        <v>46</v>
      </c>
      <c r="D7" s="16" t="s">
        <v>103</v>
      </c>
      <c r="E7" s="32"/>
      <c r="F7" s="33"/>
      <c r="G7" s="15" t="s">
        <v>99</v>
      </c>
      <c r="H7" s="31"/>
      <c r="I7" s="31"/>
      <c r="J7" s="25"/>
      <c r="K7" s="17"/>
    </row>
    <row r="8" spans="1:11" ht="12.75" customHeight="1" x14ac:dyDescent="0.15">
      <c r="A8" s="17"/>
      <c r="B8" s="23"/>
      <c r="C8" s="34" t="s">
        <v>108</v>
      </c>
      <c r="D8" s="126" t="s">
        <v>104</v>
      </c>
      <c r="E8" s="127"/>
      <c r="F8" s="128"/>
      <c r="G8" s="35"/>
      <c r="H8" s="29"/>
      <c r="I8" s="29"/>
      <c r="J8" s="25"/>
      <c r="K8" s="17"/>
    </row>
    <row r="9" spans="1:11" ht="6" customHeight="1" x14ac:dyDescent="0.15">
      <c r="A9" s="17"/>
      <c r="B9" s="23"/>
      <c r="C9" s="29"/>
      <c r="D9" s="10"/>
      <c r="E9" s="10"/>
      <c r="F9" s="10"/>
      <c r="G9" s="35"/>
      <c r="H9" s="29"/>
      <c r="I9" s="29"/>
      <c r="J9" s="25"/>
      <c r="K9" s="17"/>
    </row>
    <row r="10" spans="1:11" ht="17.25" customHeight="1" x14ac:dyDescent="0.15">
      <c r="A10" s="17"/>
      <c r="B10" s="23"/>
      <c r="C10" s="36" t="s">
        <v>82</v>
      </c>
      <c r="D10" s="17"/>
      <c r="E10" s="17"/>
      <c r="F10" s="17"/>
      <c r="G10" s="17"/>
      <c r="H10" s="29"/>
      <c r="I10" s="29"/>
      <c r="J10" s="25"/>
      <c r="K10" s="17"/>
    </row>
    <row r="11" spans="1:11" ht="16" customHeight="1" x14ac:dyDescent="0.2">
      <c r="A11" s="17"/>
      <c r="B11" s="23"/>
      <c r="C11" s="37" t="s">
        <v>70</v>
      </c>
      <c r="D11" s="17"/>
      <c r="E11" s="12">
        <v>60</v>
      </c>
      <c r="F11" s="38" t="s">
        <v>79</v>
      </c>
      <c r="G11" s="111">
        <f>(E11/100)*22/7</f>
        <v>1.8857142857142857</v>
      </c>
      <c r="H11" s="29"/>
      <c r="I11" s="29"/>
      <c r="J11" s="25"/>
      <c r="K11" s="17"/>
    </row>
    <row r="12" spans="1:11" ht="4.5" customHeight="1" x14ac:dyDescent="0.15">
      <c r="A12" s="17"/>
      <c r="B12" s="23"/>
      <c r="C12" s="17"/>
      <c r="D12" s="17"/>
      <c r="E12" s="39"/>
      <c r="F12" s="17"/>
      <c r="G12" s="17"/>
      <c r="H12" s="29"/>
      <c r="I12" s="29"/>
      <c r="J12" s="25"/>
      <c r="K12" s="17"/>
    </row>
    <row r="13" spans="1:11" ht="16" customHeight="1" x14ac:dyDescent="0.2">
      <c r="A13" s="17"/>
      <c r="B13" s="23"/>
      <c r="C13" s="37" t="s">
        <v>71</v>
      </c>
      <c r="D13" s="29"/>
      <c r="E13" s="12">
        <v>17</v>
      </c>
      <c r="F13" s="40" t="s">
        <v>76</v>
      </c>
      <c r="G13" s="112">
        <f>E13</f>
        <v>17</v>
      </c>
      <c r="H13" s="29"/>
      <c r="I13" s="29"/>
      <c r="J13" s="25"/>
      <c r="K13" s="17"/>
    </row>
    <row r="14" spans="1:11" ht="4.5" customHeight="1" x14ac:dyDescent="0.15">
      <c r="A14" s="17"/>
      <c r="B14" s="23"/>
      <c r="C14" s="17"/>
      <c r="D14" s="17"/>
      <c r="E14" s="39"/>
      <c r="F14" s="17"/>
      <c r="G14" s="17"/>
      <c r="H14" s="29"/>
      <c r="I14" s="29"/>
      <c r="J14" s="25"/>
      <c r="K14" s="17"/>
    </row>
    <row r="15" spans="1:11" ht="16" customHeight="1" x14ac:dyDescent="0.15">
      <c r="A15" s="17"/>
      <c r="B15" s="23"/>
      <c r="C15" s="37" t="s">
        <v>72</v>
      </c>
      <c r="D15" s="29"/>
      <c r="E15" s="12">
        <v>2</v>
      </c>
      <c r="F15" s="41"/>
      <c r="G15" s="17"/>
      <c r="H15" s="29"/>
      <c r="I15" s="29"/>
      <c r="J15" s="25"/>
      <c r="K15" s="17"/>
    </row>
    <row r="16" spans="1:11" ht="4.5" customHeight="1" x14ac:dyDescent="0.15">
      <c r="A16" s="17"/>
      <c r="B16" s="23"/>
      <c r="C16" s="17"/>
      <c r="D16" s="17"/>
      <c r="E16" s="17"/>
      <c r="F16" s="42"/>
      <c r="G16" s="17"/>
      <c r="H16" s="29"/>
      <c r="I16" s="29"/>
      <c r="J16" s="25"/>
      <c r="K16" s="17"/>
    </row>
    <row r="17" spans="1:15" ht="16" customHeight="1" x14ac:dyDescent="0.15">
      <c r="A17" s="17"/>
      <c r="B17" s="23"/>
      <c r="C17" s="37" t="s">
        <v>73</v>
      </c>
      <c r="D17" s="17"/>
      <c r="E17" s="116">
        <f>G13-E15</f>
        <v>15</v>
      </c>
      <c r="F17" s="17"/>
      <c r="G17" s="17"/>
      <c r="H17" s="29"/>
      <c r="I17" s="29"/>
      <c r="J17" s="25"/>
      <c r="K17" s="17"/>
    </row>
    <row r="18" spans="1:15" ht="4.5" customHeight="1" x14ac:dyDescent="0.15">
      <c r="A18" s="17"/>
      <c r="B18" s="23"/>
      <c r="C18" s="17"/>
      <c r="D18" s="17"/>
      <c r="E18" s="43"/>
      <c r="F18" s="44"/>
      <c r="G18" s="44"/>
      <c r="H18" s="29"/>
      <c r="I18" s="29"/>
      <c r="J18" s="25"/>
      <c r="K18" s="17"/>
    </row>
    <row r="19" spans="1:15" ht="16" customHeight="1" x14ac:dyDescent="0.2">
      <c r="A19" s="17"/>
      <c r="B19" s="23"/>
      <c r="C19" s="37" t="s">
        <v>74</v>
      </c>
      <c r="D19" s="29"/>
      <c r="E19" s="12">
        <v>18</v>
      </c>
      <c r="F19" s="45" t="s">
        <v>77</v>
      </c>
      <c r="G19" s="111">
        <f>E19</f>
        <v>18</v>
      </c>
      <c r="H19" s="29"/>
      <c r="I19" s="29"/>
      <c r="J19" s="25"/>
      <c r="K19" s="17"/>
    </row>
    <row r="20" spans="1:15" ht="4.5" customHeight="1" x14ac:dyDescent="0.15">
      <c r="A20" s="17"/>
      <c r="B20" s="23"/>
      <c r="C20" s="17"/>
      <c r="D20" s="29"/>
      <c r="E20" s="39"/>
      <c r="F20" s="42"/>
      <c r="G20" s="42"/>
      <c r="H20" s="29"/>
      <c r="I20" s="29"/>
      <c r="J20" s="25"/>
      <c r="K20" s="17"/>
    </row>
    <row r="21" spans="1:15" ht="16" customHeight="1" x14ac:dyDescent="0.15">
      <c r="A21" s="17"/>
      <c r="B21" s="23"/>
      <c r="C21" s="37" t="s">
        <v>75</v>
      </c>
      <c r="D21" s="46"/>
      <c r="E21" s="12">
        <v>17</v>
      </c>
      <c r="F21" s="17"/>
      <c r="G21" s="17"/>
      <c r="H21" s="29"/>
      <c r="I21" s="29"/>
      <c r="J21" s="25"/>
      <c r="K21" s="17"/>
    </row>
    <row r="22" spans="1:15" ht="4.5" customHeight="1" x14ac:dyDescent="0.15">
      <c r="A22" s="17"/>
      <c r="B22" s="23"/>
      <c r="C22" s="17"/>
      <c r="D22" s="17"/>
      <c r="E22" s="17"/>
      <c r="F22" s="42"/>
      <c r="G22" s="42"/>
      <c r="H22" s="29"/>
      <c r="I22" s="29"/>
      <c r="J22" s="25"/>
      <c r="K22" s="17"/>
    </row>
    <row r="23" spans="1:15" ht="16" customHeight="1" x14ac:dyDescent="0.2">
      <c r="A23" s="17"/>
      <c r="B23" s="23"/>
      <c r="C23" s="37" t="s">
        <v>78</v>
      </c>
      <c r="D23" s="29"/>
      <c r="E23" s="17"/>
      <c r="F23" s="47" t="s">
        <v>80</v>
      </c>
      <c r="G23" s="113">
        <f>E17*E21</f>
        <v>255</v>
      </c>
      <c r="H23" s="29"/>
      <c r="I23" s="29"/>
      <c r="J23" s="25"/>
      <c r="K23" s="17"/>
    </row>
    <row r="24" spans="1:15" ht="4.5" customHeight="1" x14ac:dyDescent="0.2">
      <c r="A24" s="17"/>
      <c r="B24" s="23"/>
      <c r="C24" s="42"/>
      <c r="D24" s="48"/>
      <c r="E24" s="49"/>
      <c r="F24" s="29"/>
      <c r="G24" s="35"/>
      <c r="H24" s="29"/>
      <c r="I24" s="29"/>
      <c r="J24" s="25"/>
      <c r="K24" s="17"/>
    </row>
    <row r="25" spans="1:15" ht="18" customHeight="1" x14ac:dyDescent="0.2">
      <c r="A25" s="17"/>
      <c r="B25" s="23"/>
      <c r="C25" s="37" t="s">
        <v>96</v>
      </c>
      <c r="D25" s="50" t="s">
        <v>81</v>
      </c>
      <c r="E25" s="115">
        <f>G11+G13+G19+G23</f>
        <v>291.8857142857143</v>
      </c>
      <c r="F25" s="50" t="s">
        <v>100</v>
      </c>
      <c r="G25" s="51" t="s">
        <v>60</v>
      </c>
      <c r="H25" s="114">
        <f>E25/(10+G23/100)</f>
        <v>23.257825839499144</v>
      </c>
      <c r="I25" s="29"/>
      <c r="J25" s="25"/>
      <c r="K25" s="17"/>
      <c r="M25" s="7"/>
      <c r="N25" s="7"/>
      <c r="O25" s="7"/>
    </row>
    <row r="26" spans="1:15" ht="18" customHeight="1" x14ac:dyDescent="0.2">
      <c r="A26" s="17"/>
      <c r="B26" s="23"/>
      <c r="C26" s="52" t="s">
        <v>83</v>
      </c>
      <c r="D26" s="53"/>
      <c r="E26" s="54"/>
      <c r="F26" s="53"/>
      <c r="G26" s="51"/>
      <c r="H26" s="55"/>
      <c r="I26" s="29"/>
      <c r="J26" s="25"/>
      <c r="K26" s="17"/>
      <c r="M26" s="7"/>
      <c r="N26" s="7"/>
      <c r="O26" s="7"/>
    </row>
    <row r="27" spans="1:15" ht="9" customHeight="1" x14ac:dyDescent="0.15">
      <c r="A27" s="17"/>
      <c r="B27" s="23"/>
      <c r="C27" s="29"/>
      <c r="D27" s="29"/>
      <c r="E27" s="29"/>
      <c r="F27" s="29"/>
      <c r="G27" s="35"/>
      <c r="H27" s="29"/>
      <c r="I27" s="29"/>
      <c r="J27" s="25"/>
      <c r="K27" s="17"/>
      <c r="M27" s="7"/>
      <c r="N27" s="7"/>
      <c r="O27" s="7"/>
    </row>
    <row r="28" spans="1:15" ht="14" x14ac:dyDescent="0.15">
      <c r="A28" s="17"/>
      <c r="B28" s="23"/>
      <c r="C28" s="36" t="s">
        <v>84</v>
      </c>
      <c r="D28" s="29"/>
      <c r="E28" s="29"/>
      <c r="F28" s="29"/>
      <c r="G28" s="35"/>
      <c r="H28" s="29"/>
      <c r="I28" s="29"/>
      <c r="J28" s="25"/>
      <c r="K28" s="17"/>
      <c r="M28" s="7"/>
      <c r="N28" s="7"/>
      <c r="O28" s="7"/>
    </row>
    <row r="29" spans="1:15" ht="19.5" customHeight="1" x14ac:dyDescent="0.2">
      <c r="A29" s="17"/>
      <c r="B29" s="23"/>
      <c r="C29" s="29" t="s">
        <v>47</v>
      </c>
      <c r="D29" s="29" t="s">
        <v>69</v>
      </c>
      <c r="E29" s="11">
        <v>60</v>
      </c>
      <c r="F29" s="56" t="s">
        <v>67</v>
      </c>
      <c r="G29" s="51" t="s">
        <v>62</v>
      </c>
      <c r="H29" s="114">
        <f>E29*0.02+0.5</f>
        <v>1.7</v>
      </c>
      <c r="I29" s="29"/>
      <c r="J29" s="25"/>
      <c r="K29" s="17"/>
    </row>
    <row r="30" spans="1:15" x14ac:dyDescent="0.15">
      <c r="A30" s="17"/>
      <c r="B30" s="23"/>
      <c r="C30" s="29"/>
      <c r="D30" s="29"/>
      <c r="E30" s="57" t="s">
        <v>61</v>
      </c>
      <c r="F30" s="29"/>
      <c r="G30" s="35"/>
      <c r="H30" s="29"/>
      <c r="I30" s="29"/>
      <c r="J30" s="25"/>
      <c r="K30" s="17"/>
    </row>
    <row r="31" spans="1:15" ht="8" customHeight="1" x14ac:dyDescent="0.15">
      <c r="A31" s="17"/>
      <c r="B31" s="23"/>
      <c r="C31" s="29"/>
      <c r="D31" s="29"/>
      <c r="E31" s="29"/>
      <c r="F31" s="29"/>
      <c r="G31" s="35"/>
      <c r="H31" s="29"/>
      <c r="I31" s="29"/>
      <c r="J31" s="25"/>
      <c r="K31" s="17"/>
    </row>
    <row r="32" spans="1:15" ht="14" x14ac:dyDescent="0.15">
      <c r="A32" s="17"/>
      <c r="B32" s="23"/>
      <c r="C32" s="36" t="s">
        <v>3</v>
      </c>
      <c r="D32" s="29"/>
      <c r="E32" s="29"/>
      <c r="F32" s="29"/>
      <c r="G32" s="35"/>
      <c r="H32" s="29"/>
      <c r="I32" s="29"/>
      <c r="J32" s="25"/>
      <c r="K32" s="17"/>
    </row>
    <row r="33" spans="1:11" x14ac:dyDescent="0.15">
      <c r="A33" s="17"/>
      <c r="B33" s="23"/>
      <c r="C33" s="58" t="s">
        <v>88</v>
      </c>
      <c r="D33" s="59" t="s">
        <v>89</v>
      </c>
      <c r="E33" s="29"/>
      <c r="F33" s="29"/>
      <c r="G33" s="35"/>
      <c r="H33" s="60"/>
      <c r="I33" s="29"/>
      <c r="J33" s="25"/>
      <c r="K33" s="17"/>
    </row>
    <row r="34" spans="1:11" ht="10.5" customHeight="1" x14ac:dyDescent="0.15">
      <c r="A34" s="17"/>
      <c r="B34" s="23"/>
      <c r="C34" s="58"/>
      <c r="D34" s="61" t="s">
        <v>97</v>
      </c>
      <c r="E34" s="29"/>
      <c r="F34" s="29"/>
      <c r="G34" s="35"/>
      <c r="H34" s="60"/>
      <c r="I34" s="29"/>
      <c r="J34" s="25"/>
      <c r="K34" s="17"/>
    </row>
    <row r="35" spans="1:11" s="2" customFormat="1" x14ac:dyDescent="0.15">
      <c r="A35" s="62"/>
      <c r="B35" s="63"/>
      <c r="C35" s="64"/>
      <c r="D35" s="64">
        <v>0</v>
      </c>
      <c r="E35" s="64">
        <v>1</v>
      </c>
      <c r="F35" s="64">
        <v>2</v>
      </c>
      <c r="G35" s="64">
        <v>4</v>
      </c>
      <c r="H35" s="64">
        <v>8</v>
      </c>
      <c r="I35" s="64" t="s">
        <v>48</v>
      </c>
      <c r="J35" s="65"/>
      <c r="K35" s="62"/>
    </row>
    <row r="36" spans="1:11" s="4" customFormat="1" ht="38.25" customHeight="1" x14ac:dyDescent="0.2">
      <c r="A36" s="66"/>
      <c r="B36" s="67"/>
      <c r="C36" s="68" t="s">
        <v>0</v>
      </c>
      <c r="D36" s="69" t="s">
        <v>4</v>
      </c>
      <c r="E36" s="69" t="s">
        <v>5</v>
      </c>
      <c r="F36" s="69" t="s">
        <v>6</v>
      </c>
      <c r="G36" s="69" t="s">
        <v>7</v>
      </c>
      <c r="H36" s="70" t="s">
        <v>8</v>
      </c>
      <c r="I36" s="14">
        <v>4</v>
      </c>
      <c r="J36" s="8"/>
      <c r="K36" s="66"/>
    </row>
    <row r="37" spans="1:11" s="3" customFormat="1" ht="38.25" customHeight="1" x14ac:dyDescent="0.2">
      <c r="A37" s="71"/>
      <c r="B37" s="72"/>
      <c r="C37" s="68" t="s">
        <v>56</v>
      </c>
      <c r="D37" s="69" t="s">
        <v>9</v>
      </c>
      <c r="E37" s="69" t="s">
        <v>10</v>
      </c>
      <c r="F37" s="69" t="s">
        <v>11</v>
      </c>
      <c r="G37" s="69" t="s">
        <v>12</v>
      </c>
      <c r="H37" s="70" t="s">
        <v>58</v>
      </c>
      <c r="I37" s="14">
        <v>2</v>
      </c>
      <c r="J37" s="8"/>
      <c r="K37" s="71"/>
    </row>
    <row r="38" spans="1:11" s="5" customFormat="1" ht="30" customHeight="1" x14ac:dyDescent="0.2">
      <c r="A38" s="73"/>
      <c r="B38" s="74"/>
      <c r="C38" s="68" t="s">
        <v>50</v>
      </c>
      <c r="D38" s="69" t="s">
        <v>13</v>
      </c>
      <c r="E38" s="69" t="s">
        <v>14</v>
      </c>
      <c r="F38" s="69" t="s">
        <v>15</v>
      </c>
      <c r="G38" s="69" t="s">
        <v>16</v>
      </c>
      <c r="H38" s="70" t="s">
        <v>17</v>
      </c>
      <c r="I38" s="14">
        <v>2</v>
      </c>
      <c r="J38" s="8"/>
      <c r="K38" s="73"/>
    </row>
    <row r="39" spans="1:11" s="5" customFormat="1" ht="38.25" customHeight="1" x14ac:dyDescent="0.2">
      <c r="A39" s="73"/>
      <c r="B39" s="74"/>
      <c r="C39" s="68" t="s">
        <v>51</v>
      </c>
      <c r="D39" s="69" t="s">
        <v>18</v>
      </c>
      <c r="E39" s="69" t="s">
        <v>19</v>
      </c>
      <c r="F39" s="69" t="s">
        <v>20</v>
      </c>
      <c r="G39" s="69" t="s">
        <v>21</v>
      </c>
      <c r="H39" s="70" t="s">
        <v>22</v>
      </c>
      <c r="I39" s="14">
        <v>2</v>
      </c>
      <c r="J39" s="8"/>
      <c r="K39" s="73"/>
    </row>
    <row r="40" spans="1:11" s="5" customFormat="1" ht="30" customHeight="1" x14ac:dyDescent="0.2">
      <c r="A40" s="73"/>
      <c r="B40" s="74"/>
      <c r="C40" s="68" t="s">
        <v>52</v>
      </c>
      <c r="D40" s="69" t="s">
        <v>23</v>
      </c>
      <c r="E40" s="69" t="s">
        <v>24</v>
      </c>
      <c r="F40" s="69" t="s">
        <v>25</v>
      </c>
      <c r="G40" s="69" t="s">
        <v>26</v>
      </c>
      <c r="H40" s="70" t="s">
        <v>27</v>
      </c>
      <c r="I40" s="14">
        <v>2</v>
      </c>
      <c r="J40" s="8"/>
      <c r="K40" s="73"/>
    </row>
    <row r="41" spans="1:11" ht="4" customHeight="1" x14ac:dyDescent="0.15">
      <c r="A41" s="17"/>
      <c r="B41" s="23"/>
      <c r="C41" s="29"/>
      <c r="D41" s="29"/>
      <c r="E41" s="29"/>
      <c r="F41" s="29"/>
      <c r="G41" s="35"/>
      <c r="H41" s="29"/>
      <c r="I41" s="75"/>
      <c r="J41" s="76"/>
      <c r="K41" s="17"/>
    </row>
    <row r="42" spans="1:11" ht="15" customHeight="1" x14ac:dyDescent="0.2">
      <c r="A42" s="17"/>
      <c r="B42" s="23"/>
      <c r="C42" s="29"/>
      <c r="D42" s="29"/>
      <c r="E42" s="29"/>
      <c r="F42" s="29"/>
      <c r="G42" s="29" t="s">
        <v>41</v>
      </c>
      <c r="H42" s="29"/>
      <c r="I42" s="117">
        <f>SUM(I36:I40)</f>
        <v>12</v>
      </c>
      <c r="J42" s="77"/>
      <c r="K42" s="17"/>
    </row>
    <row r="43" spans="1:11" s="1" customFormat="1" x14ac:dyDescent="0.15">
      <c r="A43" s="78"/>
      <c r="B43" s="79"/>
      <c r="C43" s="58" t="s">
        <v>90</v>
      </c>
      <c r="D43" s="59" t="s">
        <v>91</v>
      </c>
      <c r="E43" s="37"/>
      <c r="F43" s="37"/>
      <c r="G43" s="37"/>
      <c r="H43" s="37"/>
      <c r="I43" s="37"/>
      <c r="J43" s="80"/>
      <c r="K43" s="78"/>
    </row>
    <row r="44" spans="1:11" s="1" customFormat="1" ht="10.5" customHeight="1" x14ac:dyDescent="0.15">
      <c r="A44" s="78"/>
      <c r="B44" s="79"/>
      <c r="C44" s="58"/>
      <c r="D44" s="61" t="s">
        <v>98</v>
      </c>
      <c r="E44" s="37"/>
      <c r="F44" s="37"/>
      <c r="G44" s="37"/>
      <c r="H44" s="37"/>
      <c r="I44" s="37"/>
      <c r="J44" s="80"/>
      <c r="K44" s="78"/>
    </row>
    <row r="45" spans="1:11" s="6" customFormat="1" x14ac:dyDescent="0.15">
      <c r="A45" s="81"/>
      <c r="B45" s="82"/>
      <c r="C45" s="83"/>
      <c r="D45" s="83">
        <v>0</v>
      </c>
      <c r="E45" s="83">
        <v>2</v>
      </c>
      <c r="F45" s="83">
        <v>4</v>
      </c>
      <c r="G45" s="83">
        <v>8</v>
      </c>
      <c r="H45" s="83">
        <v>16</v>
      </c>
      <c r="I45" s="83" t="s">
        <v>49</v>
      </c>
      <c r="J45" s="84"/>
      <c r="K45" s="81"/>
    </row>
    <row r="46" spans="1:11" s="5" customFormat="1" ht="38.25" customHeight="1" x14ac:dyDescent="0.2">
      <c r="A46" s="73"/>
      <c r="B46" s="74"/>
      <c r="C46" s="68" t="s">
        <v>1</v>
      </c>
      <c r="D46" s="69" t="s">
        <v>28</v>
      </c>
      <c r="E46" s="69" t="s">
        <v>29</v>
      </c>
      <c r="F46" s="69" t="s">
        <v>30</v>
      </c>
      <c r="G46" s="69" t="s">
        <v>31</v>
      </c>
      <c r="H46" s="69" t="s">
        <v>53</v>
      </c>
      <c r="I46" s="14">
        <v>12</v>
      </c>
      <c r="J46" s="8"/>
      <c r="K46" s="73"/>
    </row>
    <row r="47" spans="1:11" s="5" customFormat="1" ht="38.25" customHeight="1" x14ac:dyDescent="0.2">
      <c r="A47" s="73"/>
      <c r="B47" s="74"/>
      <c r="C47" s="68" t="s">
        <v>57</v>
      </c>
      <c r="D47" s="69" t="s">
        <v>32</v>
      </c>
      <c r="E47" s="69" t="s">
        <v>59</v>
      </c>
      <c r="F47" s="69" t="s">
        <v>33</v>
      </c>
      <c r="G47" s="69" t="s">
        <v>34</v>
      </c>
      <c r="H47" s="69" t="s">
        <v>35</v>
      </c>
      <c r="I47" s="14">
        <v>14</v>
      </c>
      <c r="J47" s="8"/>
      <c r="K47" s="73"/>
    </row>
    <row r="48" spans="1:11" s="5" customFormat="1" ht="38.25" customHeight="1" x14ac:dyDescent="0.2">
      <c r="A48" s="73"/>
      <c r="B48" s="74"/>
      <c r="C48" s="68" t="s">
        <v>54</v>
      </c>
      <c r="D48" s="69" t="s">
        <v>36</v>
      </c>
      <c r="E48" s="69" t="s">
        <v>37</v>
      </c>
      <c r="F48" s="69" t="s">
        <v>38</v>
      </c>
      <c r="G48" s="69" t="s">
        <v>39</v>
      </c>
      <c r="H48" s="69" t="s">
        <v>40</v>
      </c>
      <c r="I48" s="14">
        <v>8</v>
      </c>
      <c r="J48" s="8"/>
      <c r="K48" s="73"/>
    </row>
    <row r="49" spans="1:11" s="1" customFormat="1" ht="4" customHeight="1" x14ac:dyDescent="0.15">
      <c r="A49" s="78"/>
      <c r="B49" s="79"/>
      <c r="C49" s="37"/>
      <c r="D49" s="37"/>
      <c r="E49" s="37"/>
      <c r="F49" s="37"/>
      <c r="G49" s="37"/>
      <c r="H49" s="37"/>
      <c r="I49" s="37"/>
      <c r="J49" s="80"/>
      <c r="K49" s="78"/>
    </row>
    <row r="50" spans="1:11" s="1" customFormat="1" ht="15" customHeight="1" x14ac:dyDescent="0.2">
      <c r="A50" s="78"/>
      <c r="B50" s="79"/>
      <c r="C50" s="37"/>
      <c r="D50" s="37"/>
      <c r="E50" s="37"/>
      <c r="F50" s="37"/>
      <c r="G50" s="37" t="s">
        <v>42</v>
      </c>
      <c r="H50" s="37"/>
      <c r="I50" s="118">
        <f>SUM(I46:I48)</f>
        <v>34</v>
      </c>
      <c r="J50" s="85"/>
      <c r="K50" s="78"/>
    </row>
    <row r="51" spans="1:11" ht="4.5" customHeight="1" x14ac:dyDescent="0.15">
      <c r="A51" s="17"/>
      <c r="B51" s="23"/>
      <c r="C51" s="29"/>
      <c r="D51" s="29"/>
      <c r="E51" s="29"/>
      <c r="F51" s="29"/>
      <c r="G51" s="35"/>
      <c r="H51" s="29"/>
      <c r="I51" s="29"/>
      <c r="J51" s="25"/>
      <c r="K51" s="17"/>
    </row>
    <row r="52" spans="1:11" ht="18" x14ac:dyDescent="0.2">
      <c r="A52" s="17"/>
      <c r="B52" s="23"/>
      <c r="C52" s="17"/>
      <c r="D52" s="29"/>
      <c r="E52" s="29" t="s">
        <v>68</v>
      </c>
      <c r="F52" s="29"/>
      <c r="G52" s="35"/>
      <c r="H52" s="86" t="s">
        <v>64</v>
      </c>
      <c r="I52" s="119">
        <f>I42+I50</f>
        <v>46</v>
      </c>
      <c r="J52" s="87"/>
      <c r="K52" s="17"/>
    </row>
    <row r="53" spans="1:11" ht="4.5" customHeight="1" x14ac:dyDescent="0.15">
      <c r="A53" s="17"/>
      <c r="B53" s="23"/>
      <c r="C53" s="29"/>
      <c r="D53" s="29"/>
      <c r="E53" s="29"/>
      <c r="F53" s="29"/>
      <c r="G53" s="35"/>
      <c r="H53" s="29"/>
      <c r="I53" s="29"/>
      <c r="J53" s="25"/>
      <c r="K53" s="17"/>
    </row>
    <row r="54" spans="1:11" ht="16" x14ac:dyDescent="0.2">
      <c r="A54" s="17"/>
      <c r="B54" s="23"/>
      <c r="C54" s="88" t="s">
        <v>65</v>
      </c>
      <c r="D54" s="25"/>
      <c r="E54" s="120">
        <f>H25*H29*I52</f>
        <v>1818.7619806488333</v>
      </c>
      <c r="F54" s="89"/>
      <c r="G54" s="35"/>
      <c r="H54" s="29"/>
      <c r="I54" s="29"/>
      <c r="J54" s="25"/>
      <c r="K54" s="17"/>
    </row>
    <row r="55" spans="1:11" ht="11.25" customHeight="1" x14ac:dyDescent="0.15">
      <c r="A55" s="17"/>
      <c r="B55" s="23"/>
      <c r="C55" s="29"/>
      <c r="D55" s="90"/>
      <c r="E55" s="29"/>
      <c r="F55" s="29"/>
      <c r="G55" s="35"/>
      <c r="H55" s="29"/>
      <c r="I55" s="17"/>
      <c r="J55" s="25"/>
      <c r="K55" s="17"/>
    </row>
    <row r="56" spans="1:11" ht="14" x14ac:dyDescent="0.15">
      <c r="A56" s="17"/>
      <c r="B56" s="23"/>
      <c r="C56" s="36" t="s">
        <v>43</v>
      </c>
      <c r="D56" s="29"/>
      <c r="E56" s="29"/>
      <c r="F56" s="29"/>
      <c r="G56" s="35"/>
      <c r="H56" s="29"/>
      <c r="I56" s="17"/>
      <c r="J56" s="25"/>
      <c r="K56" s="17"/>
    </row>
    <row r="57" spans="1:11" ht="20" customHeight="1" x14ac:dyDescent="0.2">
      <c r="A57" s="17"/>
      <c r="B57" s="23"/>
      <c r="C57" s="91" t="s">
        <v>92</v>
      </c>
      <c r="D57" s="29"/>
      <c r="E57" s="29"/>
      <c r="F57" s="29"/>
      <c r="G57" s="92" t="s">
        <v>85</v>
      </c>
      <c r="H57" s="86" t="s">
        <v>63</v>
      </c>
      <c r="I57" s="13">
        <v>33.15</v>
      </c>
      <c r="J57" s="9"/>
      <c r="K57" s="17"/>
    </row>
    <row r="58" spans="1:11" ht="15.75" customHeight="1" x14ac:dyDescent="0.2">
      <c r="A58" s="17"/>
      <c r="B58" s="23"/>
      <c r="C58" s="91"/>
      <c r="D58" s="29"/>
      <c r="E58" s="29"/>
      <c r="F58" s="93" t="s">
        <v>107</v>
      </c>
      <c r="G58" s="94" t="s">
        <v>93</v>
      </c>
      <c r="H58" s="95" t="s">
        <v>115</v>
      </c>
      <c r="I58" s="96"/>
      <c r="J58" s="9"/>
      <c r="K58" s="17"/>
    </row>
    <row r="59" spans="1:11" ht="6.75" customHeight="1" x14ac:dyDescent="0.2">
      <c r="A59" s="17"/>
      <c r="B59" s="23"/>
      <c r="C59" s="91"/>
      <c r="D59" s="29"/>
      <c r="E59" s="29"/>
      <c r="F59" s="29"/>
      <c r="G59" s="96"/>
      <c r="H59" s="86"/>
      <c r="I59" s="96"/>
      <c r="J59" s="9"/>
      <c r="K59" s="17"/>
    </row>
    <row r="60" spans="1:11" ht="14.25" customHeight="1" x14ac:dyDescent="0.2">
      <c r="A60" s="17"/>
      <c r="B60" s="23"/>
      <c r="C60" s="97" t="s">
        <v>120</v>
      </c>
      <c r="D60" s="29"/>
      <c r="E60" s="29"/>
      <c r="F60" s="29"/>
      <c r="G60" s="96"/>
      <c r="H60" s="98"/>
      <c r="I60" s="98"/>
      <c r="J60" s="9"/>
      <c r="K60" s="17"/>
    </row>
    <row r="61" spans="1:11" x14ac:dyDescent="0.15">
      <c r="A61" s="17"/>
      <c r="B61" s="23"/>
      <c r="C61" s="90" t="s">
        <v>106</v>
      </c>
      <c r="D61" s="17"/>
      <c r="E61" s="29"/>
      <c r="F61" s="29"/>
      <c r="G61" s="35"/>
      <c r="H61" s="29"/>
      <c r="I61" s="98"/>
      <c r="J61" s="25"/>
      <c r="K61" s="17"/>
    </row>
    <row r="62" spans="1:11" x14ac:dyDescent="0.15">
      <c r="A62" s="17"/>
      <c r="B62" s="23"/>
      <c r="C62" s="17"/>
      <c r="D62" s="17"/>
      <c r="E62" s="29"/>
      <c r="F62" s="99" t="s">
        <v>94</v>
      </c>
      <c r="G62" s="121" t="s">
        <v>116</v>
      </c>
      <c r="H62" s="122" t="s">
        <v>118</v>
      </c>
      <c r="I62" s="98"/>
      <c r="J62" s="25"/>
      <c r="K62" s="17"/>
    </row>
    <row r="63" spans="1:11" x14ac:dyDescent="0.15">
      <c r="A63" s="17"/>
      <c r="B63" s="23"/>
      <c r="C63" s="90" t="s">
        <v>95</v>
      </c>
      <c r="D63" s="17"/>
      <c r="E63" s="29"/>
      <c r="F63" s="29"/>
      <c r="G63" s="121" t="s">
        <v>117</v>
      </c>
      <c r="H63" s="122" t="s">
        <v>119</v>
      </c>
      <c r="I63" s="98"/>
      <c r="J63" s="25"/>
      <c r="K63" s="17"/>
    </row>
    <row r="64" spans="1:11" ht="6.75" customHeight="1" x14ac:dyDescent="0.15">
      <c r="A64" s="17"/>
      <c r="B64" s="23"/>
      <c r="C64" s="90"/>
      <c r="D64" s="17"/>
      <c r="E64" s="29"/>
      <c r="F64" s="29"/>
      <c r="G64" s="35"/>
      <c r="H64" s="29"/>
      <c r="I64" s="29"/>
      <c r="J64" s="25"/>
      <c r="K64" s="17"/>
    </row>
    <row r="65" spans="1:11" x14ac:dyDescent="0.15">
      <c r="A65" s="17"/>
      <c r="B65" s="23"/>
      <c r="C65" s="100" t="s">
        <v>87</v>
      </c>
      <c r="D65" s="17"/>
      <c r="E65" s="29"/>
      <c r="F65" s="101" t="s">
        <v>86</v>
      </c>
      <c r="G65" s="17"/>
      <c r="H65" s="29"/>
      <c r="I65" s="29"/>
      <c r="J65" s="25"/>
      <c r="K65" s="17"/>
    </row>
    <row r="66" spans="1:11" ht="8" customHeight="1" x14ac:dyDescent="0.15">
      <c r="A66" s="17"/>
      <c r="B66" s="23"/>
      <c r="C66" s="102"/>
      <c r="D66" s="17"/>
      <c r="E66" s="29"/>
      <c r="F66" s="29"/>
      <c r="G66" s="35"/>
      <c r="H66" s="29"/>
      <c r="I66" s="29"/>
      <c r="J66" s="25"/>
      <c r="K66" s="17"/>
    </row>
    <row r="67" spans="1:11" ht="26.25" customHeight="1" x14ac:dyDescent="0.2">
      <c r="A67" s="17"/>
      <c r="B67" s="23"/>
      <c r="C67" s="103" t="s">
        <v>55</v>
      </c>
      <c r="D67" s="64"/>
      <c r="E67" s="86" t="s">
        <v>66</v>
      </c>
      <c r="F67" s="29"/>
      <c r="G67" s="104" t="s">
        <v>2</v>
      </c>
      <c r="H67" s="129">
        <f>E54*I57</f>
        <v>60291.959658508822</v>
      </c>
      <c r="I67" s="130"/>
      <c r="J67" s="25"/>
      <c r="K67" s="17"/>
    </row>
    <row r="68" spans="1:11" ht="4.5" customHeight="1" x14ac:dyDescent="0.2">
      <c r="A68" s="17"/>
      <c r="B68" s="23"/>
      <c r="C68" s="103"/>
      <c r="D68" s="64"/>
      <c r="E68" s="86"/>
      <c r="F68" s="29"/>
      <c r="G68" s="104"/>
      <c r="H68" s="29"/>
      <c r="I68" s="105"/>
      <c r="J68" s="25"/>
      <c r="K68" s="17"/>
    </row>
    <row r="69" spans="1:11" x14ac:dyDescent="0.15">
      <c r="A69" s="17"/>
      <c r="B69" s="23"/>
      <c r="C69" s="123" t="s">
        <v>101</v>
      </c>
      <c r="D69" s="123"/>
      <c r="E69" s="29"/>
      <c r="F69" s="29"/>
      <c r="G69" s="35"/>
      <c r="H69" s="29"/>
      <c r="I69" s="29"/>
      <c r="J69" s="25"/>
      <c r="K69" s="17"/>
    </row>
    <row r="70" spans="1:11" ht="6" customHeight="1" x14ac:dyDescent="0.15">
      <c r="A70" s="17"/>
      <c r="B70" s="106"/>
      <c r="C70" s="107"/>
      <c r="D70" s="107"/>
      <c r="E70" s="107"/>
      <c r="F70" s="107"/>
      <c r="G70" s="108"/>
      <c r="H70" s="107"/>
      <c r="I70" s="107"/>
      <c r="J70" s="109"/>
      <c r="K70" s="17"/>
    </row>
    <row r="71" spans="1:11" ht="8" customHeight="1" x14ac:dyDescent="0.15">
      <c r="A71" s="17"/>
      <c r="B71" s="17"/>
      <c r="C71" s="17"/>
      <c r="D71" s="17"/>
      <c r="E71" s="17"/>
      <c r="F71" s="17"/>
      <c r="G71" s="18"/>
      <c r="H71" s="17"/>
      <c r="I71" s="17"/>
      <c r="J71" s="17"/>
      <c r="K71" s="17"/>
    </row>
  </sheetData>
  <sheetProtection algorithmName="SHA-512" hashValue="uoAlsk45hb7owmjqzrZ4I0H928xfif5STcMVWWzBt/Zwe9HWGzlVjFUwpAmiGyzZJJ7Yi53gxihQ0LuCAC6uQQ==" saltValue="TH5JmqYj+gN5OzkT0dCw+g==" spinCount="100000" sheet="1" objects="1" scenarios="1"/>
  <mergeCells count="6">
    <mergeCell ref="D8:F8"/>
    <mergeCell ref="H67:I67"/>
    <mergeCell ref="H3:I3"/>
    <mergeCell ref="H4:I4"/>
    <mergeCell ref="H5:I5"/>
    <mergeCell ref="D6:F6"/>
  </mergeCells>
  <phoneticPr fontId="0" type="noConversion"/>
  <hyperlinks>
    <hyperlink ref="F65" r:id="rId1" display="https://www.rba.gov.au/calculator/" xr:uid="{B93DACAC-E328-4E1A-B08A-A98B4C91D62F}"/>
  </hyperlinks>
  <pageMargins left="0.19685039370078741" right="0.19685039370078741" top="0.19685039370078741" bottom="0.31496062992125984" header="0" footer="0"/>
  <pageSetup paperSize="9" scale="81" orientation="portrait" horizontalDpi="4294967292" verticalDpi="4294967292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Thyer Worksheet 2015</vt:lpstr>
      <vt:lpstr>'Thyer Worksheet 2015'!Print_Area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Microsoft Office User</cp:lastModifiedBy>
  <cp:lastPrinted>2011-09-19T04:24:46Z</cp:lastPrinted>
  <dcterms:created xsi:type="dcterms:W3CDTF">1996-10-14T23:33:28Z</dcterms:created>
  <dcterms:modified xsi:type="dcterms:W3CDTF">2022-05-12T02:50:02Z</dcterms:modified>
</cp:coreProperties>
</file>